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S:\CUC Docs\Forms\"/>
    </mc:Choice>
  </mc:AlternateContent>
  <xr:revisionPtr revIDLastSave="0" documentId="13_ncr:1_{B4BF1AA3-4108-411A-87F4-056BD2111A4F}" xr6:coauthVersionLast="41" xr6:coauthVersionMax="41" xr10:uidLastSave="{00000000-0000-0000-0000-000000000000}"/>
  <bookViews>
    <workbookView xWindow="2625" yWindow="855" windowWidth="16890" windowHeight="14895" xr2:uid="{00000000-000D-0000-FFFF-FFFF00000000}"/>
  </bookViews>
  <sheets>
    <sheet name="Main" sheetId="1" r:id="rId1"/>
    <sheet name="p.2" sheetId="2" r:id="rId2"/>
  </sheets>
  <definedNames>
    <definedName name="_xlnm.Print_Area" localSheetId="0">Main!$B$2:$K$44</definedName>
    <definedName name="_xlnm.Print_Area" localSheetId="1">p.2!$B$2:$K$52</definedName>
  </definedNames>
  <calcPr calcId="181029" iterate="1" iterateCount="1"/>
</workbook>
</file>

<file path=xl/calcChain.xml><?xml version="1.0" encoding="utf-8"?>
<calcChain xmlns="http://schemas.openxmlformats.org/spreadsheetml/2006/main">
  <c r="G5" i="1" l="1"/>
  <c r="H5" i="1" s="1"/>
  <c r="G6" i="1"/>
  <c r="H6" i="1"/>
  <c r="I6" i="1" s="1"/>
  <c r="G7" i="1"/>
  <c r="H7" i="1" s="1"/>
  <c r="G8" i="1"/>
  <c r="H8" i="1"/>
  <c r="J8" i="1" s="1"/>
  <c r="G9" i="1"/>
  <c r="H9" i="1" s="1"/>
  <c r="G10" i="1"/>
  <c r="H10" i="1"/>
  <c r="I10" i="1" s="1"/>
  <c r="G11" i="1"/>
  <c r="H11" i="1" s="1"/>
  <c r="G12" i="1"/>
  <c r="H12" i="1"/>
  <c r="J12" i="1" s="1"/>
  <c r="G13" i="1"/>
  <c r="H13" i="1" s="1"/>
  <c r="G14" i="1"/>
  <c r="H14" i="1"/>
  <c r="I14" i="1" s="1"/>
  <c r="G15" i="1"/>
  <c r="H15" i="1" s="1"/>
  <c r="G16" i="1"/>
  <c r="H16" i="1"/>
  <c r="J16" i="1" s="1"/>
  <c r="G17" i="1"/>
  <c r="H17" i="1" s="1"/>
  <c r="G18" i="1"/>
  <c r="H18" i="1"/>
  <c r="I18" i="1" s="1"/>
  <c r="G19" i="1"/>
  <c r="H19" i="1" s="1"/>
  <c r="G20" i="1"/>
  <c r="H20" i="1"/>
  <c r="J20" i="1" s="1"/>
  <c r="G21" i="1"/>
  <c r="H21" i="1" s="1"/>
  <c r="G22" i="1"/>
  <c r="H22" i="1"/>
  <c r="I22" i="1" s="1"/>
  <c r="G23" i="1"/>
  <c r="H23" i="1" s="1"/>
  <c r="G24" i="1"/>
  <c r="H24" i="1"/>
  <c r="J24" i="1" s="1"/>
  <c r="G25" i="1"/>
  <c r="H25" i="1" s="1"/>
  <c r="G26" i="1"/>
  <c r="H26" i="1"/>
  <c r="I26" i="1" s="1"/>
  <c r="G27" i="1"/>
  <c r="H27" i="1" s="1"/>
  <c r="G28" i="1"/>
  <c r="H28" i="1"/>
  <c r="J28" i="1" s="1"/>
  <c r="F29" i="1"/>
  <c r="J6" i="1"/>
  <c r="J10" i="1"/>
  <c r="J14" i="1"/>
  <c r="J18" i="1"/>
  <c r="J22" i="1"/>
  <c r="J26" i="1"/>
  <c r="I8" i="1"/>
  <c r="I12" i="1"/>
  <c r="I16" i="1"/>
  <c r="I20" i="1"/>
  <c r="I24" i="1"/>
  <c r="I28" i="1"/>
  <c r="J35" i="1"/>
  <c r="J34" i="1"/>
  <c r="H4" i="1"/>
  <c r="J4" i="1"/>
  <c r="F4" i="1"/>
  <c r="G5" i="2"/>
  <c r="H5" i="2" s="1"/>
  <c r="G6" i="2"/>
  <c r="H6" i="2"/>
  <c r="I6" i="2" s="1"/>
  <c r="G7" i="2"/>
  <c r="H7" i="2" s="1"/>
  <c r="G8" i="2"/>
  <c r="H8" i="2"/>
  <c r="J8" i="2" s="1"/>
  <c r="G9" i="2"/>
  <c r="H9" i="2" s="1"/>
  <c r="G10" i="2"/>
  <c r="H10" i="2"/>
  <c r="I10" i="2" s="1"/>
  <c r="G11" i="2"/>
  <c r="H11" i="2" s="1"/>
  <c r="G12" i="2"/>
  <c r="H12" i="2"/>
  <c r="J12" i="2" s="1"/>
  <c r="G13" i="2"/>
  <c r="H13" i="2" s="1"/>
  <c r="J13" i="2" s="1"/>
  <c r="G14" i="2"/>
  <c r="H14" i="2"/>
  <c r="I14" i="2" s="1"/>
  <c r="G15" i="2"/>
  <c r="H15" i="2" s="1"/>
  <c r="G16" i="2"/>
  <c r="H16" i="2"/>
  <c r="J16" i="2" s="1"/>
  <c r="G17" i="2"/>
  <c r="H17" i="2" s="1"/>
  <c r="J17" i="2" s="1"/>
  <c r="G18" i="2"/>
  <c r="H18" i="2"/>
  <c r="I18" i="2" s="1"/>
  <c r="G19" i="2"/>
  <c r="H19" i="2" s="1"/>
  <c r="G20" i="2"/>
  <c r="H20" i="2"/>
  <c r="J20" i="2" s="1"/>
  <c r="G21" i="2"/>
  <c r="H21" i="2" s="1"/>
  <c r="J21" i="2" s="1"/>
  <c r="G22" i="2"/>
  <c r="H22" i="2"/>
  <c r="I22" i="2" s="1"/>
  <c r="G23" i="2"/>
  <c r="H23" i="2" s="1"/>
  <c r="G24" i="2"/>
  <c r="H24" i="2"/>
  <c r="J24" i="2" s="1"/>
  <c r="G25" i="2"/>
  <c r="H25" i="2" s="1"/>
  <c r="J25" i="2" s="1"/>
  <c r="G26" i="2"/>
  <c r="H26" i="2"/>
  <c r="I26" i="2" s="1"/>
  <c r="G27" i="2"/>
  <c r="H27" i="2" s="1"/>
  <c r="G28" i="2"/>
  <c r="H28" i="2"/>
  <c r="J28" i="2" s="1"/>
  <c r="G29" i="2"/>
  <c r="H29" i="2" s="1"/>
  <c r="J29" i="2" s="1"/>
  <c r="G30" i="2"/>
  <c r="H30" i="2"/>
  <c r="I30" i="2" s="1"/>
  <c r="G31" i="2"/>
  <c r="H31" i="2" s="1"/>
  <c r="G32" i="2"/>
  <c r="H32" i="2"/>
  <c r="J32" i="2" s="1"/>
  <c r="G33" i="2"/>
  <c r="H33" i="2" s="1"/>
  <c r="J33" i="2" s="1"/>
  <c r="G34" i="2"/>
  <c r="H34" i="2"/>
  <c r="I34" i="2" s="1"/>
  <c r="G35" i="2"/>
  <c r="H35" i="2" s="1"/>
  <c r="G36" i="2"/>
  <c r="H36" i="2"/>
  <c r="J36" i="2" s="1"/>
  <c r="G37" i="2"/>
  <c r="H37" i="2" s="1"/>
  <c r="J37" i="2" s="1"/>
  <c r="G38" i="2"/>
  <c r="H38" i="2"/>
  <c r="I38" i="2" s="1"/>
  <c r="G39" i="2"/>
  <c r="H39" i="2" s="1"/>
  <c r="G40" i="2"/>
  <c r="H40" i="2"/>
  <c r="J40" i="2" s="1"/>
  <c r="G41" i="2"/>
  <c r="H41" i="2" s="1"/>
  <c r="J41" i="2" s="1"/>
  <c r="G42" i="2"/>
  <c r="H42" i="2"/>
  <c r="I42" i="2" s="1"/>
  <c r="G43" i="2"/>
  <c r="H43" i="2" s="1"/>
  <c r="G44" i="2"/>
  <c r="H44" i="2"/>
  <c r="J44" i="2" s="1"/>
  <c r="F45" i="2"/>
  <c r="F30" i="1" s="1"/>
  <c r="F37" i="1" s="1"/>
  <c r="J6" i="2"/>
  <c r="J10" i="2"/>
  <c r="J14" i="2"/>
  <c r="J18" i="2"/>
  <c r="J22" i="2"/>
  <c r="J26" i="2"/>
  <c r="J30" i="2"/>
  <c r="J34" i="2"/>
  <c r="J38" i="2"/>
  <c r="J42" i="2"/>
  <c r="M3" i="2"/>
  <c r="I13" i="2"/>
  <c r="I17" i="2"/>
  <c r="I21" i="2"/>
  <c r="I25" i="2"/>
  <c r="I29" i="2"/>
  <c r="I33" i="2"/>
  <c r="I41" i="2"/>
  <c r="H4" i="2"/>
  <c r="J4" i="2"/>
  <c r="F4" i="2"/>
  <c r="J35" i="2" l="1"/>
  <c r="I35" i="2"/>
  <c r="J19" i="2"/>
  <c r="I19" i="2"/>
  <c r="H45" i="2"/>
  <c r="H30" i="1" s="1"/>
  <c r="J5" i="2"/>
  <c r="I5" i="2"/>
  <c r="I25" i="1"/>
  <c r="J25" i="1"/>
  <c r="I17" i="1"/>
  <c r="J17" i="1"/>
  <c r="I9" i="1"/>
  <c r="J9" i="1"/>
  <c r="J23" i="1"/>
  <c r="I23" i="1"/>
  <c r="J7" i="1"/>
  <c r="I7" i="1"/>
  <c r="J39" i="2"/>
  <c r="I39" i="2"/>
  <c r="J31" i="2"/>
  <c r="I31" i="2"/>
  <c r="J23" i="2"/>
  <c r="I23" i="2"/>
  <c r="J15" i="2"/>
  <c r="I15" i="2"/>
  <c r="J7" i="2"/>
  <c r="I7" i="2"/>
  <c r="J27" i="1"/>
  <c r="I27" i="1"/>
  <c r="J19" i="1"/>
  <c r="I19" i="1"/>
  <c r="J11" i="1"/>
  <c r="I11" i="1"/>
  <c r="J43" i="2"/>
  <c r="I43" i="2"/>
  <c r="J27" i="2"/>
  <c r="I27" i="2"/>
  <c r="J11" i="2"/>
  <c r="I11" i="2"/>
  <c r="J15" i="1"/>
  <c r="I15" i="1"/>
  <c r="I37" i="2"/>
  <c r="J9" i="2"/>
  <c r="I9" i="2"/>
  <c r="I21" i="1"/>
  <c r="J21" i="1"/>
  <c r="I13" i="1"/>
  <c r="J13" i="1"/>
  <c r="H29" i="1"/>
  <c r="I5" i="1"/>
  <c r="J5" i="1"/>
  <c r="I44" i="2"/>
  <c r="I40" i="2"/>
  <c r="I36" i="2"/>
  <c r="I32" i="2"/>
  <c r="I28" i="2"/>
  <c r="I24" i="2"/>
  <c r="I20" i="2"/>
  <c r="I16" i="2"/>
  <c r="I12" i="2"/>
  <c r="I8" i="2"/>
  <c r="I45" i="2" l="1"/>
  <c r="I30" i="1" s="1"/>
  <c r="J29" i="1"/>
  <c r="I29" i="1"/>
  <c r="J45" i="2"/>
  <c r="J30" i="1" s="1"/>
  <c r="H31" i="1"/>
  <c r="H37" i="1"/>
  <c r="I31" i="1" l="1"/>
  <c r="I37" i="1"/>
  <c r="J31" i="1"/>
  <c r="J37" i="1" s="1"/>
  <c r="M37" i="1" s="1"/>
</calcChain>
</file>

<file path=xl/sharedStrings.xml><?xml version="1.0" encoding="utf-8"?>
<sst xmlns="http://schemas.openxmlformats.org/spreadsheetml/2006/main" count="59" uniqueCount="41">
  <si>
    <t>kW*</t>
  </si>
  <si>
    <t>kVA</t>
  </si>
  <si>
    <t>BTU/H</t>
  </si>
  <si>
    <t>NEMA</t>
  </si>
  <si>
    <t>Item</t>
  </si>
  <si>
    <t>Hardware Description</t>
  </si>
  <si>
    <t>Volts</t>
  </si>
  <si>
    <t>Amps</t>
  </si>
  <si>
    <t>Phase</t>
  </si>
  <si>
    <t>(V x A)/1000</t>
  </si>
  <si>
    <t>(kW x 3410)</t>
  </si>
  <si>
    <t>Receptacle</t>
  </si>
  <si>
    <t>Ex.</t>
  </si>
  <si>
    <t>AS/400 9406-300</t>
  </si>
  <si>
    <t>L520R</t>
  </si>
  <si>
    <t>Future Growth</t>
  </si>
  <si>
    <t>Heat load from other sources</t>
  </si>
  <si>
    <t xml:space="preserve"> (UPS, ceiling, walls, floor, etc)</t>
  </si>
  <si>
    <t>People (500 BTU/H each)</t>
  </si>
  <si>
    <t>Other</t>
  </si>
  <si>
    <t>Totals</t>
  </si>
  <si>
    <t>* For 3 phase loads, use (V x A x 1.732) /1000</t>
  </si>
  <si>
    <r>
      <t>Square feet of lighting (8.5 BTU/H per ft</t>
    </r>
    <r>
      <rPr>
        <vertAlign val="superscript"/>
        <sz val="12"/>
        <rFont val="Arial MT"/>
      </rPr>
      <t>2</t>
    </r>
    <r>
      <rPr>
        <sz val="12"/>
        <rFont val="Arial MT"/>
        <family val="2"/>
      </rPr>
      <t>)</t>
    </r>
  </si>
  <si>
    <t>Qty</t>
  </si>
  <si>
    <t>= efficiency = I3</t>
  </si>
  <si>
    <t>(kW / eff)</t>
  </si>
  <si>
    <t xml:space="preserve">    Comp-Utility</t>
  </si>
  <si>
    <t xml:space="preserve">        C  o  r  p  o  r  a  t  i  o  n</t>
  </si>
  <si>
    <t>FAX (512) 346-2705</t>
  </si>
  <si>
    <t>(512) 346-0999</t>
  </si>
  <si>
    <t xml:space="preserve">               4005 Hyridge Drive</t>
  </si>
  <si>
    <t xml:space="preserve">               Austin, Texas 78759</t>
  </si>
  <si>
    <t xml:space="preserve"> CUC Load Worksheet</t>
  </si>
  <si>
    <t>tons</t>
  </si>
  <si>
    <t xml:space="preserve"> Load Worksheet Cont'd</t>
  </si>
  <si>
    <t>Subtotals (to page 1)</t>
  </si>
  <si>
    <t>page 2</t>
  </si>
  <si>
    <t>page 1</t>
  </si>
  <si>
    <t>Subtotals (from above)</t>
  </si>
  <si>
    <t>Subtotals (from page 2)</t>
  </si>
  <si>
    <t>= Power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</si>
</sst>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2"/>
      <name val="Arial MT"/>
    </font>
    <font>
      <sz val="24"/>
      <name val="Arial MT"/>
      <family val="2"/>
    </font>
    <font>
      <sz val="10"/>
      <name val="Arial MT"/>
      <family val="2"/>
    </font>
    <font>
      <sz val="14"/>
      <name val="Arial MT"/>
      <family val="2"/>
    </font>
    <font>
      <sz val="12"/>
      <name val="Arial MT"/>
      <family val="2"/>
    </font>
    <font>
      <sz val="12"/>
      <name val="Arial MT"/>
    </font>
    <font>
      <vertAlign val="superscript"/>
      <sz val="12"/>
      <name val="Arial MT"/>
    </font>
    <font>
      <sz val="19"/>
      <name val="Franklin Gothic Medium"/>
      <family val="2"/>
    </font>
    <font>
      <b/>
      <sz val="33"/>
      <name val="Franklin Gothic Heavy"/>
      <family val="2"/>
    </font>
    <font>
      <sz val="28"/>
      <name val="Franklin Gothic Medium"/>
      <family val="2"/>
    </font>
    <font>
      <sz val="26"/>
      <name val="Franklin Gothic Medium"/>
      <family val="2"/>
    </font>
    <font>
      <b/>
      <sz val="12"/>
      <name val="Arial MT"/>
    </font>
    <font>
      <b/>
      <sz val="10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39" fontId="2" fillId="0" borderId="1" xfId="0" applyNumberFormat="1" applyFont="1" applyBorder="1"/>
    <xf numFmtId="37" fontId="2" fillId="0" borderId="1" xfId="0" applyNumberFormat="1" applyFont="1" applyBorder="1"/>
    <xf numFmtId="0" fontId="2" fillId="0" borderId="2" xfId="0" applyFont="1" applyBorder="1"/>
    <xf numFmtId="0" fontId="3" fillId="0" borderId="0" xfId="0" applyFont="1"/>
    <xf numFmtId="0" fontId="3" fillId="0" borderId="1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2" fontId="5" fillId="0" borderId="1" xfId="0" applyNumberFormat="1" applyFont="1" applyBorder="1"/>
    <xf numFmtId="2" fontId="3" fillId="0" borderId="7" xfId="0" applyNumberFormat="1" applyFont="1" applyBorder="1"/>
    <xf numFmtId="2" fontId="3" fillId="0" borderId="1" xfId="0" applyNumberFormat="1" applyFont="1" applyBorder="1"/>
    <xf numFmtId="1" fontId="0" fillId="0" borderId="1" xfId="0" applyNumberFormat="1" applyBorder="1"/>
    <xf numFmtId="2" fontId="3" fillId="0" borderId="8" xfId="0" applyNumberFormat="1" applyFont="1" applyBorder="1"/>
    <xf numFmtId="0" fontId="2" fillId="0" borderId="0" xfId="0" applyFont="1" applyAlignment="1">
      <alignment horizontal="left"/>
    </xf>
    <xf numFmtId="0" fontId="5" fillId="0" borderId="3" xfId="0" applyFont="1" applyBorder="1"/>
    <xf numFmtId="0" fontId="0" fillId="0" borderId="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0" applyFont="1" applyBorder="1"/>
    <xf numFmtId="0" fontId="0" fillId="0" borderId="0" xfId="0" quotePrefix="1"/>
    <xf numFmtId="3" fontId="5" fillId="0" borderId="1" xfId="0" applyNumberFormat="1" applyFont="1" applyBorder="1"/>
    <xf numFmtId="0" fontId="4" fillId="2" borderId="7" xfId="0" applyFont="1" applyFill="1" applyBorder="1"/>
    <xf numFmtId="0" fontId="4" fillId="2" borderId="11" xfId="0" applyFont="1" applyFill="1" applyBorder="1"/>
    <xf numFmtId="0" fontId="3" fillId="2" borderId="11" xfId="0" applyFont="1" applyFill="1" applyBorder="1"/>
    <xf numFmtId="0" fontId="4" fillId="2" borderId="12" xfId="0" applyFont="1" applyFill="1" applyBorder="1"/>
    <xf numFmtId="0" fontId="4" fillId="2" borderId="0" xfId="0" applyFont="1" applyFill="1"/>
    <xf numFmtId="0" fontId="3" fillId="2" borderId="0" xfId="0" applyFont="1" applyFill="1"/>
    <xf numFmtId="0" fontId="0" fillId="2" borderId="13" xfId="0" applyFill="1" applyBorder="1"/>
    <xf numFmtId="0" fontId="0" fillId="2" borderId="14" xfId="0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3" fontId="3" fillId="0" borderId="2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/>
    <xf numFmtId="9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49" fontId="5" fillId="0" borderId="2" xfId="0" applyNumberFormat="1" applyFont="1" applyBorder="1"/>
    <xf numFmtId="49" fontId="5" fillId="0" borderId="4" xfId="0" applyNumberFormat="1" applyFont="1" applyBorder="1"/>
    <xf numFmtId="49" fontId="5" fillId="0" borderId="6" xfId="0" applyNumberFormat="1" applyFont="1" applyBorder="1"/>
    <xf numFmtId="49" fontId="12" fillId="0" borderId="1" xfId="0" applyNumberFormat="1" applyFont="1" applyBorder="1"/>
    <xf numFmtId="49" fontId="12" fillId="0" borderId="3" xfId="0" applyNumberFormat="1" applyFont="1" applyBorder="1"/>
    <xf numFmtId="49" fontId="12" fillId="0" borderId="5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39</xdr:row>
      <xdr:rowOff>152400</xdr:rowOff>
    </xdr:from>
    <xdr:to>
      <xdr:col>3</xdr:col>
      <xdr:colOff>190500</xdr:colOff>
      <xdr:row>43</xdr:row>
      <xdr:rowOff>171450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2D85A0B-CC6D-479F-9BCA-959D4776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8124825"/>
          <a:ext cx="12192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</xdr:row>
      <xdr:rowOff>9525</xdr:rowOff>
    </xdr:from>
    <xdr:to>
      <xdr:col>2</xdr:col>
      <xdr:colOff>28575</xdr:colOff>
      <xdr:row>1</xdr:row>
      <xdr:rowOff>381000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3DF4B120-364F-4929-BBC1-4FBC09CA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3810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</xdr:rowOff>
    </xdr:from>
    <xdr:to>
      <xdr:col>2</xdr:col>
      <xdr:colOff>28575</xdr:colOff>
      <xdr:row>1</xdr:row>
      <xdr:rowOff>381000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C08991EE-1AA1-4922-91FA-4E269054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3810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2:N44"/>
  <sheetViews>
    <sheetView tabSelected="1" defaultGridColor="0" colorId="22" zoomScale="77" workbookViewId="0">
      <selection activeCell="C5" sqref="C5"/>
    </sheetView>
  </sheetViews>
  <sheetFormatPr defaultColWidth="9.77734375" defaultRowHeight="15"/>
  <cols>
    <col min="1" max="1" width="2.44140625" customWidth="1"/>
    <col min="2" max="2" width="4.77734375" customWidth="1"/>
    <col min="3" max="3" width="21.77734375" customWidth="1"/>
    <col min="4" max="4" width="3.44140625" customWidth="1"/>
    <col min="5" max="5" width="4.77734375" customWidth="1"/>
    <col min="6" max="6" width="5.77734375" customWidth="1"/>
    <col min="7" max="7" width="7.44140625" customWidth="1"/>
    <col min="9" max="9" width="7.77734375" customWidth="1"/>
    <col min="10" max="10" width="8.77734375" customWidth="1"/>
    <col min="12" max="12" width="2.6640625" customWidth="1"/>
    <col min="13" max="13" width="5.77734375" customWidth="1"/>
  </cols>
  <sheetData>
    <row r="2" spans="2:14" ht="31.5" customHeight="1">
      <c r="C2" s="53" t="s">
        <v>32</v>
      </c>
      <c r="H2" s="12" t="s">
        <v>0</v>
      </c>
      <c r="I2" s="12" t="s">
        <v>1</v>
      </c>
      <c r="J2" s="12" t="s">
        <v>2</v>
      </c>
      <c r="K2" s="13" t="s">
        <v>3</v>
      </c>
      <c r="L2" s="54"/>
    </row>
    <row r="3" spans="2:14">
      <c r="B3" s="25" t="s">
        <v>4</v>
      </c>
      <c r="C3" s="2" t="s">
        <v>5</v>
      </c>
      <c r="D3" s="25" t="s">
        <v>23</v>
      </c>
      <c r="E3" s="25" t="s">
        <v>6</v>
      </c>
      <c r="F3" s="25" t="s">
        <v>7</v>
      </c>
      <c r="G3" s="25" t="s">
        <v>8</v>
      </c>
      <c r="H3" s="26" t="s">
        <v>9</v>
      </c>
      <c r="I3" s="26" t="s">
        <v>25</v>
      </c>
      <c r="J3" s="26" t="s">
        <v>10</v>
      </c>
      <c r="K3" s="27" t="s">
        <v>11</v>
      </c>
      <c r="L3" s="54"/>
      <c r="M3" s="64">
        <v>1</v>
      </c>
      <c r="N3" s="29" t="s">
        <v>40</v>
      </c>
    </row>
    <row r="4" spans="2:14" ht="18">
      <c r="B4" s="46" t="s">
        <v>12</v>
      </c>
      <c r="C4" s="3" t="s">
        <v>13</v>
      </c>
      <c r="D4" s="3">
        <v>1</v>
      </c>
      <c r="E4" s="3">
        <v>120</v>
      </c>
      <c r="F4" s="4">
        <f>H4*1000/E4</f>
        <v>6.9170833333333333</v>
      </c>
      <c r="G4" s="3">
        <v>1</v>
      </c>
      <c r="H4" s="4">
        <f>I4*0.65</f>
        <v>0.83004999999999995</v>
      </c>
      <c r="I4" s="4">
        <v>1.2769999999999999</v>
      </c>
      <c r="J4" s="5">
        <f>H4*3410</f>
        <v>2830.4704999999999</v>
      </c>
      <c r="K4" s="6" t="s">
        <v>14</v>
      </c>
      <c r="L4" s="9"/>
      <c r="M4" s="7"/>
    </row>
    <row r="5" spans="2:14">
      <c r="B5" s="25">
        <v>1</v>
      </c>
      <c r="C5" s="61"/>
      <c r="D5" s="14"/>
      <c r="E5" s="14">
        <v>120</v>
      </c>
      <c r="F5" s="14"/>
      <c r="G5" s="14">
        <f>IF(E5=120,1,3)</f>
        <v>1</v>
      </c>
      <c r="H5" s="18">
        <f>IF(G5=1,D5*E5*F5/1000,D5*E5*F5*1.732/1000)</f>
        <v>0</v>
      </c>
      <c r="I5" s="18">
        <f>H5/M$3</f>
        <v>0</v>
      </c>
      <c r="J5" s="30">
        <f>H5*3410</f>
        <v>0</v>
      </c>
      <c r="K5" s="58"/>
      <c r="L5" s="55"/>
    </row>
    <row r="6" spans="2:14">
      <c r="B6" s="25">
        <v>2</v>
      </c>
      <c r="C6" s="61"/>
      <c r="D6" s="14"/>
      <c r="E6" s="14">
        <v>120</v>
      </c>
      <c r="F6" s="14"/>
      <c r="G6" s="14">
        <f t="shared" ref="G6:G28" si="0">IF(E6=120,1,3)</f>
        <v>1</v>
      </c>
      <c r="H6" s="18">
        <f t="shared" ref="H6:H28" si="1">IF(G6=1,D6*E6*F6/1000,D6*E6*F6*1.732/1000)</f>
        <v>0</v>
      </c>
      <c r="I6" s="18">
        <f t="shared" ref="I6:I28" si="2">H6/M$3</f>
        <v>0</v>
      </c>
      <c r="J6" s="30">
        <f t="shared" ref="J6:J28" si="3">H6*3410</f>
        <v>0</v>
      </c>
      <c r="K6" s="58"/>
      <c r="L6" s="55"/>
    </row>
    <row r="7" spans="2:14">
      <c r="B7" s="25">
        <v>3</v>
      </c>
      <c r="C7" s="61"/>
      <c r="D7" s="14"/>
      <c r="E7" s="14">
        <v>120</v>
      </c>
      <c r="F7" s="14"/>
      <c r="G7" s="14">
        <f t="shared" si="0"/>
        <v>1</v>
      </c>
      <c r="H7" s="18">
        <f t="shared" si="1"/>
        <v>0</v>
      </c>
      <c r="I7" s="18">
        <f t="shared" si="2"/>
        <v>0</v>
      </c>
      <c r="J7" s="30">
        <f t="shared" si="3"/>
        <v>0</v>
      </c>
      <c r="K7" s="58"/>
      <c r="L7" s="55"/>
    </row>
    <row r="8" spans="2:14">
      <c r="B8" s="25">
        <v>4</v>
      </c>
      <c r="C8" s="61"/>
      <c r="D8" s="14"/>
      <c r="E8" s="14">
        <v>120</v>
      </c>
      <c r="F8" s="14"/>
      <c r="G8" s="14">
        <f t="shared" si="0"/>
        <v>1</v>
      </c>
      <c r="H8" s="18">
        <f t="shared" si="1"/>
        <v>0</v>
      </c>
      <c r="I8" s="18">
        <f t="shared" si="2"/>
        <v>0</v>
      </c>
      <c r="J8" s="30">
        <f t="shared" si="3"/>
        <v>0</v>
      </c>
      <c r="K8" s="58"/>
      <c r="L8" s="55"/>
    </row>
    <row r="9" spans="2:14">
      <c r="B9" s="25">
        <v>5</v>
      </c>
      <c r="C9" s="61"/>
      <c r="D9" s="14"/>
      <c r="E9" s="14">
        <v>120</v>
      </c>
      <c r="F9" s="14"/>
      <c r="G9" s="14">
        <f t="shared" si="0"/>
        <v>1</v>
      </c>
      <c r="H9" s="18">
        <f t="shared" si="1"/>
        <v>0</v>
      </c>
      <c r="I9" s="18">
        <f t="shared" si="2"/>
        <v>0</v>
      </c>
      <c r="J9" s="30">
        <f t="shared" si="3"/>
        <v>0</v>
      </c>
      <c r="K9" s="58"/>
      <c r="L9" s="55"/>
    </row>
    <row r="10" spans="2:14">
      <c r="B10" s="25">
        <v>6</v>
      </c>
      <c r="C10" s="61"/>
      <c r="D10" s="14"/>
      <c r="E10" s="14">
        <v>120</v>
      </c>
      <c r="F10" s="14"/>
      <c r="G10" s="14">
        <f t="shared" si="0"/>
        <v>1</v>
      </c>
      <c r="H10" s="18">
        <f t="shared" si="1"/>
        <v>0</v>
      </c>
      <c r="I10" s="18">
        <f t="shared" si="2"/>
        <v>0</v>
      </c>
      <c r="J10" s="30">
        <f t="shared" si="3"/>
        <v>0</v>
      </c>
      <c r="K10" s="58"/>
      <c r="L10" s="55"/>
    </row>
    <row r="11" spans="2:14">
      <c r="B11" s="25">
        <v>7</v>
      </c>
      <c r="C11" s="61"/>
      <c r="D11" s="14"/>
      <c r="E11" s="14">
        <v>120</v>
      </c>
      <c r="F11" s="14"/>
      <c r="G11" s="14">
        <f t="shared" si="0"/>
        <v>1</v>
      </c>
      <c r="H11" s="18">
        <f t="shared" si="1"/>
        <v>0</v>
      </c>
      <c r="I11" s="18">
        <f t="shared" si="2"/>
        <v>0</v>
      </c>
      <c r="J11" s="30">
        <f t="shared" si="3"/>
        <v>0</v>
      </c>
      <c r="K11" s="58"/>
      <c r="L11" s="55"/>
    </row>
    <row r="12" spans="2:14">
      <c r="B12" s="25">
        <v>8</v>
      </c>
      <c r="C12" s="61"/>
      <c r="D12" s="14"/>
      <c r="E12" s="14">
        <v>120</v>
      </c>
      <c r="F12" s="14"/>
      <c r="G12" s="14">
        <f t="shared" si="0"/>
        <v>1</v>
      </c>
      <c r="H12" s="18">
        <f t="shared" si="1"/>
        <v>0</v>
      </c>
      <c r="I12" s="18">
        <f t="shared" si="2"/>
        <v>0</v>
      </c>
      <c r="J12" s="30">
        <f t="shared" si="3"/>
        <v>0</v>
      </c>
      <c r="K12" s="58"/>
      <c r="L12" s="55"/>
    </row>
    <row r="13" spans="2:14">
      <c r="B13" s="25">
        <v>9</v>
      </c>
      <c r="C13" s="61"/>
      <c r="D13" s="14"/>
      <c r="E13" s="14">
        <v>120</v>
      </c>
      <c r="F13" s="14"/>
      <c r="G13" s="14">
        <f t="shared" si="0"/>
        <v>1</v>
      </c>
      <c r="H13" s="18">
        <f t="shared" si="1"/>
        <v>0</v>
      </c>
      <c r="I13" s="18">
        <f t="shared" si="2"/>
        <v>0</v>
      </c>
      <c r="J13" s="30">
        <f t="shared" si="3"/>
        <v>0</v>
      </c>
      <c r="K13" s="58"/>
      <c r="L13" s="55"/>
    </row>
    <row r="14" spans="2:14">
      <c r="B14" s="25">
        <v>10</v>
      </c>
      <c r="C14" s="61"/>
      <c r="D14" s="14"/>
      <c r="E14" s="14">
        <v>120</v>
      </c>
      <c r="F14" s="14"/>
      <c r="G14" s="14">
        <f t="shared" si="0"/>
        <v>1</v>
      </c>
      <c r="H14" s="18">
        <f t="shared" si="1"/>
        <v>0</v>
      </c>
      <c r="I14" s="18">
        <f t="shared" si="2"/>
        <v>0</v>
      </c>
      <c r="J14" s="30">
        <f t="shared" si="3"/>
        <v>0</v>
      </c>
      <c r="K14" s="58"/>
      <c r="L14" s="55"/>
    </row>
    <row r="15" spans="2:14">
      <c r="B15" s="25">
        <v>11</v>
      </c>
      <c r="C15" s="61"/>
      <c r="D15" s="14"/>
      <c r="E15" s="14">
        <v>120</v>
      </c>
      <c r="F15" s="14"/>
      <c r="G15" s="14">
        <f t="shared" si="0"/>
        <v>1</v>
      </c>
      <c r="H15" s="18">
        <f t="shared" si="1"/>
        <v>0</v>
      </c>
      <c r="I15" s="18">
        <f t="shared" si="2"/>
        <v>0</v>
      </c>
      <c r="J15" s="30">
        <f t="shared" si="3"/>
        <v>0</v>
      </c>
      <c r="K15" s="58"/>
      <c r="L15" s="55"/>
    </row>
    <row r="16" spans="2:14">
      <c r="B16" s="25">
        <v>12</v>
      </c>
      <c r="C16" s="61"/>
      <c r="D16" s="14"/>
      <c r="E16" s="14">
        <v>120</v>
      </c>
      <c r="F16" s="14"/>
      <c r="G16" s="14">
        <f t="shared" si="0"/>
        <v>1</v>
      </c>
      <c r="H16" s="18">
        <f t="shared" si="1"/>
        <v>0</v>
      </c>
      <c r="I16" s="18">
        <f t="shared" si="2"/>
        <v>0</v>
      </c>
      <c r="J16" s="30">
        <f t="shared" si="3"/>
        <v>0</v>
      </c>
      <c r="K16" s="58"/>
      <c r="L16" s="55"/>
    </row>
    <row r="17" spans="2:12">
      <c r="B17" s="25">
        <v>13</v>
      </c>
      <c r="C17" s="61"/>
      <c r="D17" s="14"/>
      <c r="E17" s="14">
        <v>120</v>
      </c>
      <c r="F17" s="14"/>
      <c r="G17" s="14">
        <f t="shared" si="0"/>
        <v>1</v>
      </c>
      <c r="H17" s="18">
        <f t="shared" si="1"/>
        <v>0</v>
      </c>
      <c r="I17" s="18">
        <f t="shared" si="2"/>
        <v>0</v>
      </c>
      <c r="J17" s="30">
        <f t="shared" si="3"/>
        <v>0</v>
      </c>
      <c r="K17" s="58"/>
      <c r="L17" s="55"/>
    </row>
    <row r="18" spans="2:12">
      <c r="B18" s="25">
        <v>14</v>
      </c>
      <c r="C18" s="61"/>
      <c r="D18" s="14"/>
      <c r="E18" s="14">
        <v>120</v>
      </c>
      <c r="F18" s="14"/>
      <c r="G18" s="14">
        <f t="shared" si="0"/>
        <v>1</v>
      </c>
      <c r="H18" s="18">
        <f t="shared" si="1"/>
        <v>0</v>
      </c>
      <c r="I18" s="18">
        <f t="shared" si="2"/>
        <v>0</v>
      </c>
      <c r="J18" s="30">
        <f t="shared" si="3"/>
        <v>0</v>
      </c>
      <c r="K18" s="58"/>
      <c r="L18" s="55"/>
    </row>
    <row r="19" spans="2:12">
      <c r="B19" s="25">
        <v>15</v>
      </c>
      <c r="C19" s="61"/>
      <c r="D19" s="14"/>
      <c r="E19" s="14">
        <v>120</v>
      </c>
      <c r="F19" s="14"/>
      <c r="G19" s="14">
        <f t="shared" si="0"/>
        <v>1</v>
      </c>
      <c r="H19" s="18">
        <f t="shared" si="1"/>
        <v>0</v>
      </c>
      <c r="I19" s="18">
        <f t="shared" si="2"/>
        <v>0</v>
      </c>
      <c r="J19" s="30">
        <f t="shared" si="3"/>
        <v>0</v>
      </c>
      <c r="K19" s="58"/>
      <c r="L19" s="55"/>
    </row>
    <row r="20" spans="2:12">
      <c r="B20" s="25">
        <v>16</v>
      </c>
      <c r="C20" s="61"/>
      <c r="D20" s="14"/>
      <c r="E20" s="14">
        <v>120</v>
      </c>
      <c r="F20" s="14"/>
      <c r="G20" s="14">
        <f t="shared" si="0"/>
        <v>1</v>
      </c>
      <c r="H20" s="18">
        <f t="shared" si="1"/>
        <v>0</v>
      </c>
      <c r="I20" s="18">
        <f t="shared" si="2"/>
        <v>0</v>
      </c>
      <c r="J20" s="30">
        <f t="shared" si="3"/>
        <v>0</v>
      </c>
      <c r="K20" s="58"/>
      <c r="L20" s="55"/>
    </row>
    <row r="21" spans="2:12">
      <c r="B21" s="25">
        <v>17</v>
      </c>
      <c r="C21" s="61"/>
      <c r="D21" s="14"/>
      <c r="E21" s="14">
        <v>120</v>
      </c>
      <c r="F21" s="14"/>
      <c r="G21" s="14">
        <f t="shared" si="0"/>
        <v>1</v>
      </c>
      <c r="H21" s="18">
        <f t="shared" si="1"/>
        <v>0</v>
      </c>
      <c r="I21" s="18">
        <f t="shared" si="2"/>
        <v>0</v>
      </c>
      <c r="J21" s="30">
        <f t="shared" si="3"/>
        <v>0</v>
      </c>
      <c r="K21" s="58"/>
      <c r="L21" s="55"/>
    </row>
    <row r="22" spans="2:12">
      <c r="B22" s="25">
        <v>18</v>
      </c>
      <c r="C22" s="61"/>
      <c r="D22" s="14"/>
      <c r="E22" s="14">
        <v>120</v>
      </c>
      <c r="F22" s="14"/>
      <c r="G22" s="14">
        <f t="shared" si="0"/>
        <v>1</v>
      </c>
      <c r="H22" s="18">
        <f t="shared" si="1"/>
        <v>0</v>
      </c>
      <c r="I22" s="18">
        <f t="shared" si="2"/>
        <v>0</v>
      </c>
      <c r="J22" s="30">
        <f t="shared" si="3"/>
        <v>0</v>
      </c>
      <c r="K22" s="58"/>
      <c r="L22" s="55"/>
    </row>
    <row r="23" spans="2:12">
      <c r="B23" s="25">
        <v>19</v>
      </c>
      <c r="C23" s="61"/>
      <c r="D23" s="14"/>
      <c r="E23" s="14">
        <v>120</v>
      </c>
      <c r="F23" s="14"/>
      <c r="G23" s="14">
        <f t="shared" si="0"/>
        <v>1</v>
      </c>
      <c r="H23" s="18">
        <f t="shared" si="1"/>
        <v>0</v>
      </c>
      <c r="I23" s="18">
        <f t="shared" si="2"/>
        <v>0</v>
      </c>
      <c r="J23" s="30">
        <f t="shared" si="3"/>
        <v>0</v>
      </c>
      <c r="K23" s="58"/>
      <c r="L23" s="55"/>
    </row>
    <row r="24" spans="2:12">
      <c r="B24" s="25">
        <v>20</v>
      </c>
      <c r="C24" s="61"/>
      <c r="D24" s="14"/>
      <c r="E24" s="14">
        <v>120</v>
      </c>
      <c r="F24" s="14"/>
      <c r="G24" s="14">
        <f t="shared" si="0"/>
        <v>1</v>
      </c>
      <c r="H24" s="18">
        <f t="shared" si="1"/>
        <v>0</v>
      </c>
      <c r="I24" s="18">
        <f t="shared" si="2"/>
        <v>0</v>
      </c>
      <c r="J24" s="30">
        <f t="shared" si="3"/>
        <v>0</v>
      </c>
      <c r="K24" s="58"/>
      <c r="L24" s="55"/>
    </row>
    <row r="25" spans="2:12">
      <c r="B25" s="25">
        <v>21</v>
      </c>
      <c r="C25" s="61"/>
      <c r="D25" s="14"/>
      <c r="E25" s="14">
        <v>120</v>
      </c>
      <c r="F25" s="14"/>
      <c r="G25" s="14">
        <f t="shared" si="0"/>
        <v>1</v>
      </c>
      <c r="H25" s="18">
        <f t="shared" si="1"/>
        <v>0</v>
      </c>
      <c r="I25" s="18">
        <f t="shared" si="2"/>
        <v>0</v>
      </c>
      <c r="J25" s="30">
        <f t="shared" si="3"/>
        <v>0</v>
      </c>
      <c r="K25" s="58"/>
      <c r="L25" s="55"/>
    </row>
    <row r="26" spans="2:12">
      <c r="B26" s="25">
        <v>22</v>
      </c>
      <c r="C26" s="61"/>
      <c r="D26" s="14"/>
      <c r="E26" s="14">
        <v>120</v>
      </c>
      <c r="F26" s="14"/>
      <c r="G26" s="14">
        <f t="shared" si="0"/>
        <v>1</v>
      </c>
      <c r="H26" s="18">
        <f t="shared" si="1"/>
        <v>0</v>
      </c>
      <c r="I26" s="18">
        <f t="shared" si="2"/>
        <v>0</v>
      </c>
      <c r="J26" s="30">
        <f t="shared" si="3"/>
        <v>0</v>
      </c>
      <c r="K26" s="58"/>
      <c r="L26" s="55"/>
    </row>
    <row r="27" spans="2:12">
      <c r="B27" s="12">
        <v>23</v>
      </c>
      <c r="C27" s="62"/>
      <c r="D27" s="24"/>
      <c r="E27" s="14">
        <v>120</v>
      </c>
      <c r="F27" s="24"/>
      <c r="G27" s="14">
        <f t="shared" si="0"/>
        <v>1</v>
      </c>
      <c r="H27" s="18">
        <f t="shared" si="1"/>
        <v>0</v>
      </c>
      <c r="I27" s="18">
        <f t="shared" si="2"/>
        <v>0</v>
      </c>
      <c r="J27" s="30">
        <f t="shared" si="3"/>
        <v>0</v>
      </c>
      <c r="K27" s="59"/>
      <c r="L27" s="55"/>
    </row>
    <row r="28" spans="2:12" ht="15.75" thickBot="1">
      <c r="B28" s="47">
        <v>24</v>
      </c>
      <c r="C28" s="63"/>
      <c r="D28" s="24"/>
      <c r="E28" s="14">
        <v>120</v>
      </c>
      <c r="F28" s="16"/>
      <c r="G28" s="14">
        <f t="shared" si="0"/>
        <v>1</v>
      </c>
      <c r="H28" s="18">
        <f t="shared" si="1"/>
        <v>0</v>
      </c>
      <c r="I28" s="18">
        <f t="shared" si="2"/>
        <v>0</v>
      </c>
      <c r="J28" s="30">
        <f t="shared" si="3"/>
        <v>0</v>
      </c>
      <c r="K28" s="60"/>
      <c r="L28" s="55"/>
    </row>
    <row r="29" spans="2:12" ht="18">
      <c r="C29" s="31" t="s">
        <v>38</v>
      </c>
      <c r="D29" s="32"/>
      <c r="E29" s="33"/>
      <c r="F29" s="33">
        <f>D5*F5+D6*F6+D7*F7+D8*F8+D9*F9+D10*F10+D11*F11+D12*F12+D13*F13+D14*F14+D15*F15+D16*F16+D17*F17+D18*F18+D19*F19+D20*F20+D21*F21+D22*F22+D23*F23+D24*F24+D25*F25+D26*F26+D27*F27+D28*F28</f>
        <v>0</v>
      </c>
      <c r="G29" s="33"/>
      <c r="H29" s="19">
        <f>SUM(H5:H28)</f>
        <v>0</v>
      </c>
      <c r="I29" s="20">
        <f>SUM(I5:I28)</f>
        <v>0</v>
      </c>
      <c r="J29" s="43">
        <f>SUM(J5:J28)</f>
        <v>0</v>
      </c>
      <c r="K29" s="7"/>
      <c r="L29" s="7"/>
    </row>
    <row r="30" spans="2:12" ht="18">
      <c r="C30" s="31" t="s">
        <v>39</v>
      </c>
      <c r="D30" s="32"/>
      <c r="E30" s="33"/>
      <c r="F30" s="33">
        <f>+p.2!F45</f>
        <v>0</v>
      </c>
      <c r="G30" s="33"/>
      <c r="H30" s="19">
        <f>+p.2!H45</f>
        <v>0</v>
      </c>
      <c r="I30" s="20">
        <f>+p.2!I45</f>
        <v>0</v>
      </c>
      <c r="J30" s="43">
        <f>+p.2!J45</f>
        <v>0</v>
      </c>
      <c r="K30" s="7"/>
      <c r="L30" s="7"/>
    </row>
    <row r="31" spans="2:12" ht="18">
      <c r="B31" s="50"/>
      <c r="C31" s="31" t="s">
        <v>15</v>
      </c>
      <c r="D31" s="32"/>
      <c r="E31" s="33"/>
      <c r="F31" s="33"/>
      <c r="G31" s="33"/>
      <c r="H31" s="49">
        <f>+B31*H29</f>
        <v>0</v>
      </c>
      <c r="I31" s="20">
        <f>+B31*I29</f>
        <v>0</v>
      </c>
      <c r="J31" s="43">
        <f>+B31*J29</f>
        <v>0</v>
      </c>
      <c r="K31" s="7"/>
      <c r="L31" s="7"/>
    </row>
    <row r="32" spans="2:12" ht="18">
      <c r="C32" s="34" t="s">
        <v>16</v>
      </c>
      <c r="D32" s="35"/>
      <c r="E32" s="36"/>
      <c r="F32" s="36"/>
      <c r="G32" s="36"/>
      <c r="H32" s="36"/>
      <c r="I32" s="41"/>
      <c r="J32" s="44"/>
      <c r="K32" s="7"/>
      <c r="L32" s="7"/>
    </row>
    <row r="33" spans="2:14" ht="18">
      <c r="C33" s="34" t="s">
        <v>17</v>
      </c>
      <c r="D33" s="35"/>
      <c r="E33" s="36"/>
      <c r="F33" s="36"/>
      <c r="G33" s="36"/>
      <c r="H33" s="40"/>
      <c r="I33" s="42"/>
      <c r="J33" s="44"/>
      <c r="K33" s="7"/>
      <c r="L33" s="7"/>
    </row>
    <row r="34" spans="2:14" ht="18">
      <c r="B34" s="21"/>
      <c r="C34" s="31" t="s">
        <v>18</v>
      </c>
      <c r="D34" s="32"/>
      <c r="E34" s="33"/>
      <c r="F34" s="33"/>
      <c r="G34" s="33"/>
      <c r="H34" s="40"/>
      <c r="I34" s="42"/>
      <c r="J34" s="43">
        <f>500*B34</f>
        <v>0</v>
      </c>
      <c r="K34" s="7"/>
      <c r="L34" s="7"/>
    </row>
    <row r="35" spans="2:14" ht="18.75">
      <c r="B35" s="21"/>
      <c r="C35" s="31" t="s">
        <v>22</v>
      </c>
      <c r="D35" s="32"/>
      <c r="E35" s="33"/>
      <c r="F35" s="33"/>
      <c r="G35" s="33"/>
      <c r="H35" s="36"/>
      <c r="I35" s="41"/>
      <c r="J35" s="43">
        <f>8.5*B35</f>
        <v>0</v>
      </c>
      <c r="K35" s="7"/>
      <c r="L35" s="7"/>
    </row>
    <row r="36" spans="2:14" ht="18.75" thickBot="1">
      <c r="C36" s="31" t="s">
        <v>19</v>
      </c>
      <c r="D36" s="32"/>
      <c r="E36" s="33"/>
      <c r="F36" s="33"/>
      <c r="G36" s="33"/>
      <c r="H36" s="48"/>
      <c r="I36" s="8"/>
      <c r="J36" s="43"/>
      <c r="K36" s="7"/>
      <c r="L36" s="7"/>
    </row>
    <row r="37" spans="2:14" ht="18.75" thickBot="1">
      <c r="C37" s="37" t="s">
        <v>20</v>
      </c>
      <c r="D37" s="38"/>
      <c r="E37" s="39"/>
      <c r="F37" s="39">
        <f>+F29+F30</f>
        <v>0</v>
      </c>
      <c r="G37" s="39"/>
      <c r="H37" s="22">
        <f>SUM(H29:H31)+H36</f>
        <v>0</v>
      </c>
      <c r="I37" s="22">
        <f>SUM(I29:I31)+I36</f>
        <v>0</v>
      </c>
      <c r="J37" s="45">
        <f>SUM(J29:J36)</f>
        <v>0</v>
      </c>
      <c r="M37" s="7">
        <f>+J37/12000</f>
        <v>0</v>
      </c>
      <c r="N37" t="s">
        <v>33</v>
      </c>
    </row>
    <row r="38" spans="2:14" ht="8.25" customHeight="1"/>
    <row r="39" spans="2:14">
      <c r="C39" s="9" t="s">
        <v>21</v>
      </c>
      <c r="D39" s="9"/>
    </row>
    <row r="40" spans="2:14" ht="12" customHeight="1"/>
    <row r="41" spans="2:14" ht="40.5">
      <c r="E41" s="52" t="s">
        <v>26</v>
      </c>
      <c r="G41" s="10"/>
      <c r="H41" s="1"/>
    </row>
    <row r="42" spans="2:14" ht="25.5">
      <c r="E42" s="51" t="s">
        <v>27</v>
      </c>
    </row>
    <row r="43" spans="2:14">
      <c r="E43" s="23" t="s">
        <v>30</v>
      </c>
      <c r="H43" s="11"/>
      <c r="I43" s="11" t="s">
        <v>29</v>
      </c>
    </row>
    <row r="44" spans="2:14" ht="15.75">
      <c r="E44" s="23" t="s">
        <v>31</v>
      </c>
      <c r="H44" s="11"/>
      <c r="I44" s="11" t="s">
        <v>28</v>
      </c>
      <c r="K44" s="57" t="s">
        <v>37</v>
      </c>
    </row>
  </sheetData>
  <phoneticPr fontId="0" type="noConversion"/>
  <pageMargins left="0.38" right="0.28999999999999998" top="0.52" bottom="0.25" header="0.78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2:N52"/>
  <sheetViews>
    <sheetView defaultGridColor="0" topLeftCell="A25" colorId="22" zoomScale="77" workbookViewId="0">
      <selection activeCell="F46" sqref="F46"/>
    </sheetView>
  </sheetViews>
  <sheetFormatPr defaultColWidth="9.77734375" defaultRowHeight="15"/>
  <cols>
    <col min="1" max="1" width="2.44140625" customWidth="1"/>
    <col min="2" max="2" width="4.77734375" customWidth="1"/>
    <col min="3" max="3" width="21.77734375" customWidth="1"/>
    <col min="4" max="4" width="3.44140625" customWidth="1"/>
    <col min="5" max="5" width="4.77734375" customWidth="1"/>
    <col min="6" max="6" width="5.77734375" customWidth="1"/>
    <col min="7" max="7" width="6.77734375" customWidth="1"/>
    <col min="9" max="9" width="7.77734375" customWidth="1"/>
    <col min="10" max="10" width="8.77734375" customWidth="1"/>
    <col min="12" max="12" width="2.6640625" customWidth="1"/>
    <col min="13" max="13" width="5.77734375" customWidth="1"/>
  </cols>
  <sheetData>
    <row r="2" spans="2:14" ht="31.5" customHeight="1">
      <c r="C2" s="56" t="s">
        <v>34</v>
      </c>
      <c r="H2" s="12" t="s">
        <v>0</v>
      </c>
      <c r="I2" s="12" t="s">
        <v>1</v>
      </c>
      <c r="J2" s="12" t="s">
        <v>2</v>
      </c>
      <c r="K2" s="13" t="s">
        <v>3</v>
      </c>
      <c r="L2" s="54"/>
    </row>
    <row r="3" spans="2:14">
      <c r="B3" s="25" t="s">
        <v>4</v>
      </c>
      <c r="C3" s="2" t="s">
        <v>5</v>
      </c>
      <c r="D3" s="25" t="s">
        <v>23</v>
      </c>
      <c r="E3" s="25" t="s">
        <v>6</v>
      </c>
      <c r="F3" s="25" t="s">
        <v>7</v>
      </c>
      <c r="G3" s="25" t="s">
        <v>8</v>
      </c>
      <c r="H3" s="26" t="s">
        <v>9</v>
      </c>
      <c r="I3" s="26" t="s">
        <v>25</v>
      </c>
      <c r="J3" s="26" t="s">
        <v>10</v>
      </c>
      <c r="K3" s="27" t="s">
        <v>11</v>
      </c>
      <c r="L3" s="54"/>
      <c r="M3">
        <f>+Main!M3</f>
        <v>1</v>
      </c>
      <c r="N3" s="29" t="s">
        <v>24</v>
      </c>
    </row>
    <row r="4" spans="2:14" ht="18">
      <c r="B4" s="46" t="s">
        <v>12</v>
      </c>
      <c r="C4" s="3" t="s">
        <v>13</v>
      </c>
      <c r="D4" s="3">
        <v>1</v>
      </c>
      <c r="E4" s="3">
        <v>120</v>
      </c>
      <c r="F4" s="4">
        <f>H4*1000/E4</f>
        <v>6.9170833333333333</v>
      </c>
      <c r="G4" s="3">
        <v>1</v>
      </c>
      <c r="H4" s="4">
        <f>I4*0.65</f>
        <v>0.83004999999999995</v>
      </c>
      <c r="I4" s="4">
        <v>1.2769999999999999</v>
      </c>
      <c r="J4" s="5">
        <f t="shared" ref="J4:J44" si="0">H4*3410</f>
        <v>2830.4704999999999</v>
      </c>
      <c r="K4" s="6" t="s">
        <v>14</v>
      </c>
      <c r="L4" s="9"/>
      <c r="M4" s="7"/>
    </row>
    <row r="5" spans="2:14">
      <c r="B5" s="25">
        <v>1</v>
      </c>
      <c r="C5" s="14"/>
      <c r="D5" s="14"/>
      <c r="E5" s="14">
        <v>120</v>
      </c>
      <c r="F5" s="14"/>
      <c r="G5" s="14">
        <f t="shared" ref="G5:G44" si="1">IF(E5=120,1,3)</f>
        <v>1</v>
      </c>
      <c r="H5" s="18">
        <f t="shared" ref="H5:H44" si="2">IF(G5=1,D5*E5*F5/1000,D5*E5*F5*1.732/1000)</f>
        <v>0</v>
      </c>
      <c r="I5" s="18">
        <f t="shared" ref="I5:I44" si="3">H5/M$3</f>
        <v>0</v>
      </c>
      <c r="J5" s="30">
        <f t="shared" si="0"/>
        <v>0</v>
      </c>
      <c r="K5" s="15"/>
      <c r="L5" s="55"/>
    </row>
    <row r="6" spans="2:14">
      <c r="B6" s="25">
        <v>2</v>
      </c>
      <c r="C6" s="14"/>
      <c r="D6" s="14"/>
      <c r="E6" s="14">
        <v>120</v>
      </c>
      <c r="F6" s="14"/>
      <c r="G6" s="14">
        <f t="shared" si="1"/>
        <v>1</v>
      </c>
      <c r="H6" s="18">
        <f t="shared" si="2"/>
        <v>0</v>
      </c>
      <c r="I6" s="18">
        <f t="shared" si="3"/>
        <v>0</v>
      </c>
      <c r="J6" s="30">
        <f t="shared" si="0"/>
        <v>0</v>
      </c>
      <c r="K6" s="15"/>
      <c r="L6" s="55"/>
    </row>
    <row r="7" spans="2:14">
      <c r="B7" s="25">
        <v>3</v>
      </c>
      <c r="C7" s="14"/>
      <c r="D7" s="14"/>
      <c r="E7" s="14">
        <v>120</v>
      </c>
      <c r="F7" s="14"/>
      <c r="G7" s="14">
        <f t="shared" si="1"/>
        <v>1</v>
      </c>
      <c r="H7" s="18">
        <f t="shared" si="2"/>
        <v>0</v>
      </c>
      <c r="I7" s="18">
        <f t="shared" si="3"/>
        <v>0</v>
      </c>
      <c r="J7" s="30">
        <f t="shared" si="0"/>
        <v>0</v>
      </c>
      <c r="K7" s="15"/>
      <c r="L7" s="55"/>
    </row>
    <row r="8" spans="2:14">
      <c r="B8" s="25">
        <v>4</v>
      </c>
      <c r="C8" s="14"/>
      <c r="D8" s="14"/>
      <c r="E8" s="14">
        <v>120</v>
      </c>
      <c r="F8" s="14"/>
      <c r="G8" s="14">
        <f t="shared" si="1"/>
        <v>1</v>
      </c>
      <c r="H8" s="18">
        <f t="shared" si="2"/>
        <v>0</v>
      </c>
      <c r="I8" s="18">
        <f t="shared" si="3"/>
        <v>0</v>
      </c>
      <c r="J8" s="30">
        <f t="shared" si="0"/>
        <v>0</v>
      </c>
      <c r="K8" s="15"/>
      <c r="L8" s="55"/>
    </row>
    <row r="9" spans="2:14">
      <c r="B9" s="25">
        <v>5</v>
      </c>
      <c r="C9" s="14"/>
      <c r="D9" s="14"/>
      <c r="E9" s="14">
        <v>120</v>
      </c>
      <c r="F9" s="14"/>
      <c r="G9" s="14">
        <f t="shared" si="1"/>
        <v>1</v>
      </c>
      <c r="H9" s="18">
        <f t="shared" si="2"/>
        <v>0</v>
      </c>
      <c r="I9" s="18">
        <f t="shared" si="3"/>
        <v>0</v>
      </c>
      <c r="J9" s="30">
        <f t="shared" si="0"/>
        <v>0</v>
      </c>
      <c r="K9" s="15"/>
      <c r="L9" s="55"/>
    </row>
    <row r="10" spans="2:14">
      <c r="B10" s="25">
        <v>6</v>
      </c>
      <c r="C10" s="14"/>
      <c r="D10" s="14"/>
      <c r="E10" s="14">
        <v>120</v>
      </c>
      <c r="F10" s="14"/>
      <c r="G10" s="14">
        <f t="shared" si="1"/>
        <v>1</v>
      </c>
      <c r="H10" s="18">
        <f t="shared" si="2"/>
        <v>0</v>
      </c>
      <c r="I10" s="18">
        <f t="shared" si="3"/>
        <v>0</v>
      </c>
      <c r="J10" s="30">
        <f t="shared" si="0"/>
        <v>0</v>
      </c>
      <c r="K10" s="15"/>
      <c r="L10" s="55"/>
    </row>
    <row r="11" spans="2:14">
      <c r="B11" s="25">
        <v>7</v>
      </c>
      <c r="C11" s="14"/>
      <c r="D11" s="14"/>
      <c r="E11" s="14">
        <v>120</v>
      </c>
      <c r="F11" s="14"/>
      <c r="G11" s="14">
        <f t="shared" si="1"/>
        <v>1</v>
      </c>
      <c r="H11" s="18">
        <f t="shared" si="2"/>
        <v>0</v>
      </c>
      <c r="I11" s="18">
        <f t="shared" si="3"/>
        <v>0</v>
      </c>
      <c r="J11" s="30">
        <f t="shared" si="0"/>
        <v>0</v>
      </c>
      <c r="K11" s="15"/>
      <c r="L11" s="55"/>
    </row>
    <row r="12" spans="2:14">
      <c r="B12" s="25">
        <v>8</v>
      </c>
      <c r="C12" s="14"/>
      <c r="D12" s="14"/>
      <c r="E12" s="14">
        <v>120</v>
      </c>
      <c r="F12" s="14"/>
      <c r="G12" s="14">
        <f t="shared" si="1"/>
        <v>1</v>
      </c>
      <c r="H12" s="18">
        <f t="shared" si="2"/>
        <v>0</v>
      </c>
      <c r="I12" s="18">
        <f t="shared" si="3"/>
        <v>0</v>
      </c>
      <c r="J12" s="30">
        <f t="shared" si="0"/>
        <v>0</v>
      </c>
      <c r="K12" s="15"/>
      <c r="L12" s="55"/>
    </row>
    <row r="13" spans="2:14">
      <c r="B13" s="25">
        <v>9</v>
      </c>
      <c r="C13" s="14"/>
      <c r="D13" s="14"/>
      <c r="E13" s="14">
        <v>120</v>
      </c>
      <c r="F13" s="14"/>
      <c r="G13" s="14">
        <f t="shared" si="1"/>
        <v>1</v>
      </c>
      <c r="H13" s="18">
        <f t="shared" si="2"/>
        <v>0</v>
      </c>
      <c r="I13" s="18">
        <f t="shared" si="3"/>
        <v>0</v>
      </c>
      <c r="J13" s="30">
        <f t="shared" si="0"/>
        <v>0</v>
      </c>
      <c r="K13" s="15"/>
      <c r="L13" s="55"/>
    </row>
    <row r="14" spans="2:14">
      <c r="B14" s="25">
        <v>10</v>
      </c>
      <c r="C14" s="14"/>
      <c r="D14" s="14"/>
      <c r="E14" s="14">
        <v>120</v>
      </c>
      <c r="F14" s="14"/>
      <c r="G14" s="14">
        <f t="shared" si="1"/>
        <v>1</v>
      </c>
      <c r="H14" s="18">
        <f t="shared" si="2"/>
        <v>0</v>
      </c>
      <c r="I14" s="18">
        <f t="shared" si="3"/>
        <v>0</v>
      </c>
      <c r="J14" s="30">
        <f t="shared" si="0"/>
        <v>0</v>
      </c>
      <c r="K14" s="15"/>
      <c r="L14" s="55"/>
    </row>
    <row r="15" spans="2:14">
      <c r="B15" s="25">
        <v>11</v>
      </c>
      <c r="C15" s="14"/>
      <c r="D15" s="14"/>
      <c r="E15" s="14">
        <v>120</v>
      </c>
      <c r="F15" s="14"/>
      <c r="G15" s="14">
        <f t="shared" si="1"/>
        <v>1</v>
      </c>
      <c r="H15" s="18">
        <f t="shared" si="2"/>
        <v>0</v>
      </c>
      <c r="I15" s="18">
        <f t="shared" si="3"/>
        <v>0</v>
      </c>
      <c r="J15" s="30">
        <f t="shared" si="0"/>
        <v>0</v>
      </c>
      <c r="K15" s="15"/>
      <c r="L15" s="55"/>
    </row>
    <row r="16" spans="2:14">
      <c r="B16" s="25">
        <v>12</v>
      </c>
      <c r="C16" s="14"/>
      <c r="D16" s="14"/>
      <c r="E16" s="14">
        <v>120</v>
      </c>
      <c r="F16" s="14"/>
      <c r="G16" s="14">
        <f t="shared" si="1"/>
        <v>1</v>
      </c>
      <c r="H16" s="18">
        <f t="shared" si="2"/>
        <v>0</v>
      </c>
      <c r="I16" s="18">
        <f t="shared" si="3"/>
        <v>0</v>
      </c>
      <c r="J16" s="30">
        <f t="shared" si="0"/>
        <v>0</v>
      </c>
      <c r="K16" s="15"/>
      <c r="L16" s="55"/>
    </row>
    <row r="17" spans="2:12">
      <c r="B17" s="25">
        <v>13</v>
      </c>
      <c r="C17" s="14"/>
      <c r="D17" s="14"/>
      <c r="E17" s="14">
        <v>120</v>
      </c>
      <c r="F17" s="14"/>
      <c r="G17" s="14">
        <f t="shared" si="1"/>
        <v>1</v>
      </c>
      <c r="H17" s="18">
        <f t="shared" si="2"/>
        <v>0</v>
      </c>
      <c r="I17" s="18">
        <f t="shared" si="3"/>
        <v>0</v>
      </c>
      <c r="J17" s="30">
        <f t="shared" si="0"/>
        <v>0</v>
      </c>
      <c r="K17" s="15"/>
      <c r="L17" s="55"/>
    </row>
    <row r="18" spans="2:12">
      <c r="B18" s="25">
        <v>14</v>
      </c>
      <c r="C18" s="14"/>
      <c r="D18" s="14"/>
      <c r="E18" s="14">
        <v>120</v>
      </c>
      <c r="F18" s="14"/>
      <c r="G18" s="14">
        <f t="shared" si="1"/>
        <v>1</v>
      </c>
      <c r="H18" s="18">
        <f t="shared" si="2"/>
        <v>0</v>
      </c>
      <c r="I18" s="18">
        <f t="shared" si="3"/>
        <v>0</v>
      </c>
      <c r="J18" s="30">
        <f t="shared" si="0"/>
        <v>0</v>
      </c>
      <c r="K18" s="15"/>
      <c r="L18" s="55"/>
    </row>
    <row r="19" spans="2:12">
      <c r="B19" s="25">
        <v>15</v>
      </c>
      <c r="C19" s="14"/>
      <c r="D19" s="14"/>
      <c r="E19" s="14">
        <v>120</v>
      </c>
      <c r="F19" s="14"/>
      <c r="G19" s="14">
        <f t="shared" si="1"/>
        <v>1</v>
      </c>
      <c r="H19" s="18">
        <f t="shared" si="2"/>
        <v>0</v>
      </c>
      <c r="I19" s="18">
        <f t="shared" si="3"/>
        <v>0</v>
      </c>
      <c r="J19" s="30">
        <f t="shared" si="0"/>
        <v>0</v>
      </c>
      <c r="K19" s="15"/>
      <c r="L19" s="55"/>
    </row>
    <row r="20" spans="2:12">
      <c r="B20" s="25">
        <v>16</v>
      </c>
      <c r="C20" s="14"/>
      <c r="D20" s="14"/>
      <c r="E20" s="14">
        <v>120</v>
      </c>
      <c r="F20" s="14"/>
      <c r="G20" s="14">
        <f t="shared" si="1"/>
        <v>1</v>
      </c>
      <c r="H20" s="18">
        <f t="shared" si="2"/>
        <v>0</v>
      </c>
      <c r="I20" s="18">
        <f t="shared" si="3"/>
        <v>0</v>
      </c>
      <c r="J20" s="30">
        <f t="shared" si="0"/>
        <v>0</v>
      </c>
      <c r="K20" s="15"/>
      <c r="L20" s="55"/>
    </row>
    <row r="21" spans="2:12">
      <c r="B21" s="25">
        <v>17</v>
      </c>
      <c r="C21" s="14"/>
      <c r="D21" s="14"/>
      <c r="E21" s="14">
        <v>120</v>
      </c>
      <c r="F21" s="14"/>
      <c r="G21" s="14">
        <f t="shared" si="1"/>
        <v>1</v>
      </c>
      <c r="H21" s="18">
        <f t="shared" si="2"/>
        <v>0</v>
      </c>
      <c r="I21" s="18">
        <f t="shared" si="3"/>
        <v>0</v>
      </c>
      <c r="J21" s="30">
        <f t="shared" si="0"/>
        <v>0</v>
      </c>
      <c r="K21" s="15"/>
      <c r="L21" s="55"/>
    </row>
    <row r="22" spans="2:12">
      <c r="B22" s="25">
        <v>18</v>
      </c>
      <c r="C22" s="14"/>
      <c r="D22" s="14"/>
      <c r="E22" s="14">
        <v>120</v>
      </c>
      <c r="F22" s="14"/>
      <c r="G22" s="14">
        <f t="shared" si="1"/>
        <v>1</v>
      </c>
      <c r="H22" s="18">
        <f t="shared" si="2"/>
        <v>0</v>
      </c>
      <c r="I22" s="18">
        <f t="shared" si="3"/>
        <v>0</v>
      </c>
      <c r="J22" s="30">
        <f t="shared" si="0"/>
        <v>0</v>
      </c>
      <c r="K22" s="15"/>
      <c r="L22" s="55"/>
    </row>
    <row r="23" spans="2:12">
      <c r="B23" s="25">
        <v>19</v>
      </c>
      <c r="C23" s="14"/>
      <c r="D23" s="14"/>
      <c r="E23" s="14">
        <v>120</v>
      </c>
      <c r="F23" s="14"/>
      <c r="G23" s="14">
        <f t="shared" si="1"/>
        <v>1</v>
      </c>
      <c r="H23" s="18">
        <f t="shared" si="2"/>
        <v>0</v>
      </c>
      <c r="I23" s="18">
        <f t="shared" si="3"/>
        <v>0</v>
      </c>
      <c r="J23" s="30">
        <f t="shared" si="0"/>
        <v>0</v>
      </c>
      <c r="K23" s="15"/>
      <c r="L23" s="55"/>
    </row>
    <row r="24" spans="2:12">
      <c r="B24" s="25">
        <v>20</v>
      </c>
      <c r="C24" s="14"/>
      <c r="D24" s="14"/>
      <c r="E24" s="14">
        <v>120</v>
      </c>
      <c r="F24" s="14"/>
      <c r="G24" s="14">
        <f t="shared" si="1"/>
        <v>1</v>
      </c>
      <c r="H24" s="18">
        <f t="shared" si="2"/>
        <v>0</v>
      </c>
      <c r="I24" s="18">
        <f t="shared" si="3"/>
        <v>0</v>
      </c>
      <c r="J24" s="30">
        <f t="shared" si="0"/>
        <v>0</v>
      </c>
      <c r="K24" s="15"/>
      <c r="L24" s="55"/>
    </row>
    <row r="25" spans="2:12">
      <c r="B25" s="25">
        <v>21</v>
      </c>
      <c r="C25" s="14"/>
      <c r="D25" s="14"/>
      <c r="E25" s="14">
        <v>120</v>
      </c>
      <c r="F25" s="14"/>
      <c r="G25" s="14">
        <f t="shared" si="1"/>
        <v>1</v>
      </c>
      <c r="H25" s="18">
        <f t="shared" si="2"/>
        <v>0</v>
      </c>
      <c r="I25" s="18">
        <f t="shared" si="3"/>
        <v>0</v>
      </c>
      <c r="J25" s="30">
        <f t="shared" si="0"/>
        <v>0</v>
      </c>
      <c r="K25" s="15"/>
      <c r="L25" s="55"/>
    </row>
    <row r="26" spans="2:12">
      <c r="B26" s="25">
        <v>22</v>
      </c>
      <c r="C26" s="14"/>
      <c r="D26" s="14"/>
      <c r="E26" s="14">
        <v>120</v>
      </c>
      <c r="F26" s="14"/>
      <c r="G26" s="14">
        <f t="shared" si="1"/>
        <v>1</v>
      </c>
      <c r="H26" s="18">
        <f t="shared" si="2"/>
        <v>0</v>
      </c>
      <c r="I26" s="18">
        <f t="shared" si="3"/>
        <v>0</v>
      </c>
      <c r="J26" s="30">
        <f t="shared" si="0"/>
        <v>0</v>
      </c>
      <c r="K26" s="15"/>
      <c r="L26" s="55"/>
    </row>
    <row r="27" spans="2:12">
      <c r="B27" s="12">
        <v>23</v>
      </c>
      <c r="C27" s="24"/>
      <c r="D27" s="24"/>
      <c r="E27" s="14">
        <v>120</v>
      </c>
      <c r="F27" s="24"/>
      <c r="G27" s="14">
        <f t="shared" si="1"/>
        <v>1</v>
      </c>
      <c r="H27" s="18">
        <f t="shared" si="2"/>
        <v>0</v>
      </c>
      <c r="I27" s="18">
        <f t="shared" si="3"/>
        <v>0</v>
      </c>
      <c r="J27" s="30">
        <f t="shared" si="0"/>
        <v>0</v>
      </c>
      <c r="K27" s="28"/>
      <c r="L27" s="55"/>
    </row>
    <row r="28" spans="2:12">
      <c r="B28" s="12">
        <v>24</v>
      </c>
      <c r="C28" s="24"/>
      <c r="D28" s="24"/>
      <c r="E28" s="14">
        <v>120</v>
      </c>
      <c r="F28" s="24"/>
      <c r="G28" s="14">
        <f t="shared" ref="G28:G43" si="4">IF(E28=120,1,3)</f>
        <v>1</v>
      </c>
      <c r="H28" s="18">
        <f t="shared" ref="H28:H43" si="5">IF(G28=1,D28*E28*F28/1000,D28*E28*F28*1.732/1000)</f>
        <v>0</v>
      </c>
      <c r="I28" s="18">
        <f t="shared" ref="I28:I43" si="6">H28/M$3</f>
        <v>0</v>
      </c>
      <c r="J28" s="30">
        <f t="shared" ref="J28:J43" si="7">H28*3410</f>
        <v>0</v>
      </c>
      <c r="K28" s="28"/>
      <c r="L28" s="55"/>
    </row>
    <row r="29" spans="2:12">
      <c r="B29" s="12">
        <v>25</v>
      </c>
      <c r="C29" s="24"/>
      <c r="D29" s="24"/>
      <c r="E29" s="14">
        <v>120</v>
      </c>
      <c r="F29" s="24"/>
      <c r="G29" s="14">
        <f t="shared" si="4"/>
        <v>1</v>
      </c>
      <c r="H29" s="18">
        <f t="shared" si="5"/>
        <v>0</v>
      </c>
      <c r="I29" s="18">
        <f t="shared" si="6"/>
        <v>0</v>
      </c>
      <c r="J29" s="30">
        <f t="shared" si="7"/>
        <v>0</v>
      </c>
      <c r="K29" s="28"/>
      <c r="L29" s="55"/>
    </row>
    <row r="30" spans="2:12">
      <c r="B30" s="12">
        <v>26</v>
      </c>
      <c r="C30" s="24"/>
      <c r="D30" s="24"/>
      <c r="E30" s="14">
        <v>120</v>
      </c>
      <c r="F30" s="24"/>
      <c r="G30" s="14">
        <f t="shared" si="4"/>
        <v>1</v>
      </c>
      <c r="H30" s="18">
        <f t="shared" si="5"/>
        <v>0</v>
      </c>
      <c r="I30" s="18">
        <f t="shared" si="6"/>
        <v>0</v>
      </c>
      <c r="J30" s="30">
        <f t="shared" si="7"/>
        <v>0</v>
      </c>
      <c r="K30" s="28"/>
      <c r="L30" s="55"/>
    </row>
    <row r="31" spans="2:12">
      <c r="B31" s="12">
        <v>27</v>
      </c>
      <c r="C31" s="24"/>
      <c r="D31" s="24"/>
      <c r="E31" s="14">
        <v>120</v>
      </c>
      <c r="F31" s="24"/>
      <c r="G31" s="14">
        <f t="shared" si="4"/>
        <v>1</v>
      </c>
      <c r="H31" s="18">
        <f t="shared" si="5"/>
        <v>0</v>
      </c>
      <c r="I31" s="18">
        <f t="shared" si="6"/>
        <v>0</v>
      </c>
      <c r="J31" s="30">
        <f t="shared" si="7"/>
        <v>0</v>
      </c>
      <c r="K31" s="28"/>
      <c r="L31" s="55"/>
    </row>
    <row r="32" spans="2:12">
      <c r="B32" s="12">
        <v>28</v>
      </c>
      <c r="C32" s="24"/>
      <c r="D32" s="24"/>
      <c r="E32" s="14">
        <v>120</v>
      </c>
      <c r="F32" s="24"/>
      <c r="G32" s="14">
        <f t="shared" si="4"/>
        <v>1</v>
      </c>
      <c r="H32" s="18">
        <f t="shared" si="5"/>
        <v>0</v>
      </c>
      <c r="I32" s="18">
        <f t="shared" si="6"/>
        <v>0</v>
      </c>
      <c r="J32" s="30">
        <f t="shared" si="7"/>
        <v>0</v>
      </c>
      <c r="K32" s="28"/>
      <c r="L32" s="55"/>
    </row>
    <row r="33" spans="2:12">
      <c r="B33" s="12">
        <v>29</v>
      </c>
      <c r="C33" s="24"/>
      <c r="D33" s="24"/>
      <c r="E33" s="14">
        <v>120</v>
      </c>
      <c r="F33" s="24"/>
      <c r="G33" s="14">
        <f t="shared" si="4"/>
        <v>1</v>
      </c>
      <c r="H33" s="18">
        <f t="shared" si="5"/>
        <v>0</v>
      </c>
      <c r="I33" s="18">
        <f t="shared" si="6"/>
        <v>0</v>
      </c>
      <c r="J33" s="30">
        <f t="shared" si="7"/>
        <v>0</v>
      </c>
      <c r="K33" s="28"/>
      <c r="L33" s="55"/>
    </row>
    <row r="34" spans="2:12">
      <c r="B34" s="12">
        <v>30</v>
      </c>
      <c r="C34" s="24"/>
      <c r="D34" s="24"/>
      <c r="E34" s="14">
        <v>120</v>
      </c>
      <c r="F34" s="24"/>
      <c r="G34" s="14">
        <f t="shared" si="4"/>
        <v>1</v>
      </c>
      <c r="H34" s="18">
        <f t="shared" si="5"/>
        <v>0</v>
      </c>
      <c r="I34" s="18">
        <f t="shared" si="6"/>
        <v>0</v>
      </c>
      <c r="J34" s="30">
        <f t="shared" si="7"/>
        <v>0</v>
      </c>
      <c r="K34" s="28"/>
      <c r="L34" s="55"/>
    </row>
    <row r="35" spans="2:12">
      <c r="B35" s="12">
        <v>31</v>
      </c>
      <c r="C35" s="24"/>
      <c r="D35" s="24"/>
      <c r="E35" s="14">
        <v>120</v>
      </c>
      <c r="F35" s="24"/>
      <c r="G35" s="14">
        <f t="shared" si="4"/>
        <v>1</v>
      </c>
      <c r="H35" s="18">
        <f t="shared" si="5"/>
        <v>0</v>
      </c>
      <c r="I35" s="18">
        <f t="shared" si="6"/>
        <v>0</v>
      </c>
      <c r="J35" s="30">
        <f t="shared" si="7"/>
        <v>0</v>
      </c>
      <c r="K35" s="28"/>
      <c r="L35" s="55"/>
    </row>
    <row r="36" spans="2:12">
      <c r="B36" s="12">
        <v>32</v>
      </c>
      <c r="C36" s="24"/>
      <c r="D36" s="24"/>
      <c r="E36" s="14">
        <v>120</v>
      </c>
      <c r="F36" s="24"/>
      <c r="G36" s="14">
        <f t="shared" si="4"/>
        <v>1</v>
      </c>
      <c r="H36" s="18">
        <f t="shared" si="5"/>
        <v>0</v>
      </c>
      <c r="I36" s="18">
        <f t="shared" si="6"/>
        <v>0</v>
      </c>
      <c r="J36" s="30">
        <f t="shared" si="7"/>
        <v>0</v>
      </c>
      <c r="K36" s="28"/>
      <c r="L36" s="55"/>
    </row>
    <row r="37" spans="2:12">
      <c r="B37" s="12">
        <v>33</v>
      </c>
      <c r="C37" s="24"/>
      <c r="D37" s="24"/>
      <c r="E37" s="14">
        <v>120</v>
      </c>
      <c r="F37" s="24"/>
      <c r="G37" s="14">
        <f t="shared" si="4"/>
        <v>1</v>
      </c>
      <c r="H37" s="18">
        <f t="shared" si="5"/>
        <v>0</v>
      </c>
      <c r="I37" s="18">
        <f t="shared" si="6"/>
        <v>0</v>
      </c>
      <c r="J37" s="30">
        <f t="shared" si="7"/>
        <v>0</v>
      </c>
      <c r="K37" s="28"/>
      <c r="L37" s="55"/>
    </row>
    <row r="38" spans="2:12">
      <c r="B38" s="12">
        <v>34</v>
      </c>
      <c r="C38" s="24"/>
      <c r="D38" s="24"/>
      <c r="E38" s="14">
        <v>120</v>
      </c>
      <c r="F38" s="24"/>
      <c r="G38" s="14">
        <f t="shared" si="4"/>
        <v>1</v>
      </c>
      <c r="H38" s="18">
        <f t="shared" si="5"/>
        <v>0</v>
      </c>
      <c r="I38" s="18">
        <f t="shared" si="6"/>
        <v>0</v>
      </c>
      <c r="J38" s="30">
        <f t="shared" si="7"/>
        <v>0</v>
      </c>
      <c r="K38" s="28"/>
      <c r="L38" s="55"/>
    </row>
    <row r="39" spans="2:12">
      <c r="B39" s="12">
        <v>35</v>
      </c>
      <c r="C39" s="24"/>
      <c r="D39" s="24"/>
      <c r="E39" s="14">
        <v>120</v>
      </c>
      <c r="F39" s="24"/>
      <c r="G39" s="14">
        <f t="shared" si="4"/>
        <v>1</v>
      </c>
      <c r="H39" s="18">
        <f t="shared" si="5"/>
        <v>0</v>
      </c>
      <c r="I39" s="18">
        <f t="shared" si="6"/>
        <v>0</v>
      </c>
      <c r="J39" s="30">
        <f t="shared" si="7"/>
        <v>0</v>
      </c>
      <c r="K39" s="28"/>
      <c r="L39" s="55"/>
    </row>
    <row r="40" spans="2:12">
      <c r="B40" s="12">
        <v>36</v>
      </c>
      <c r="C40" s="24"/>
      <c r="D40" s="24"/>
      <c r="E40" s="14">
        <v>120</v>
      </c>
      <c r="F40" s="24"/>
      <c r="G40" s="14">
        <f t="shared" si="4"/>
        <v>1</v>
      </c>
      <c r="H40" s="18">
        <f t="shared" si="5"/>
        <v>0</v>
      </c>
      <c r="I40" s="18">
        <f t="shared" si="6"/>
        <v>0</v>
      </c>
      <c r="J40" s="30">
        <f t="shared" si="7"/>
        <v>0</v>
      </c>
      <c r="K40" s="28"/>
      <c r="L40" s="55"/>
    </row>
    <row r="41" spans="2:12">
      <c r="B41" s="12">
        <v>37</v>
      </c>
      <c r="C41" s="24"/>
      <c r="D41" s="24"/>
      <c r="E41" s="14">
        <v>120</v>
      </c>
      <c r="F41" s="24"/>
      <c r="G41" s="14">
        <f t="shared" si="4"/>
        <v>1</v>
      </c>
      <c r="H41" s="18">
        <f t="shared" si="5"/>
        <v>0</v>
      </c>
      <c r="I41" s="18">
        <f t="shared" si="6"/>
        <v>0</v>
      </c>
      <c r="J41" s="30">
        <f t="shared" si="7"/>
        <v>0</v>
      </c>
      <c r="K41" s="28"/>
      <c r="L41" s="55"/>
    </row>
    <row r="42" spans="2:12">
      <c r="B42" s="12">
        <v>38</v>
      </c>
      <c r="C42" s="24"/>
      <c r="D42" s="24"/>
      <c r="E42" s="14">
        <v>120</v>
      </c>
      <c r="F42" s="24"/>
      <c r="G42" s="14">
        <f t="shared" si="4"/>
        <v>1</v>
      </c>
      <c r="H42" s="18">
        <f t="shared" si="5"/>
        <v>0</v>
      </c>
      <c r="I42" s="18">
        <f t="shared" si="6"/>
        <v>0</v>
      </c>
      <c r="J42" s="30">
        <f t="shared" si="7"/>
        <v>0</v>
      </c>
      <c r="K42" s="28"/>
      <c r="L42" s="55"/>
    </row>
    <row r="43" spans="2:12">
      <c r="B43" s="12">
        <v>39</v>
      </c>
      <c r="C43" s="24"/>
      <c r="D43" s="24"/>
      <c r="E43" s="14">
        <v>120</v>
      </c>
      <c r="F43" s="24"/>
      <c r="G43" s="14">
        <f t="shared" si="4"/>
        <v>1</v>
      </c>
      <c r="H43" s="18">
        <f t="shared" si="5"/>
        <v>0</v>
      </c>
      <c r="I43" s="18">
        <f t="shared" si="6"/>
        <v>0</v>
      </c>
      <c r="J43" s="30">
        <f t="shared" si="7"/>
        <v>0</v>
      </c>
      <c r="K43" s="28"/>
      <c r="L43" s="55"/>
    </row>
    <row r="44" spans="2:12" ht="15.75" thickBot="1">
      <c r="B44" s="47">
        <v>40</v>
      </c>
      <c r="C44" s="16"/>
      <c r="D44" s="24"/>
      <c r="E44" s="14">
        <v>120</v>
      </c>
      <c r="F44" s="16"/>
      <c r="G44" s="14">
        <f t="shared" si="1"/>
        <v>1</v>
      </c>
      <c r="H44" s="18">
        <f t="shared" si="2"/>
        <v>0</v>
      </c>
      <c r="I44" s="18">
        <f t="shared" si="3"/>
        <v>0</v>
      </c>
      <c r="J44" s="30">
        <f t="shared" si="0"/>
        <v>0</v>
      </c>
      <c r="K44" s="17"/>
      <c r="L44" s="55"/>
    </row>
    <row r="45" spans="2:12" ht="18">
      <c r="C45" s="31" t="s">
        <v>35</v>
      </c>
      <c r="D45" s="32"/>
      <c r="E45" s="33"/>
      <c r="F45" s="33">
        <f>D5*F5+D6*F6+D7*F7+D8*F8+D9*F9+D10*F10+D11*F11+D12*F12+D13*F13+D14*F14+D15*F15+D16*F16+D17*F17+D18*F18+D19*F19+D20*F20+D21*F21+D22*F22+D23*F23+D24*F24+D25*F25+D26*F26+D27*F27+D28*F28+D29*F29+D30*F30+D31*F31+D32*F32+D33*F33+D34*F34+D35*F35+D36*F36+D37*F37+D38*F38+D39*F39+D40*F40+D41*F41+D42*F42+D43*F43+D44*F44</f>
        <v>0</v>
      </c>
      <c r="G45" s="33"/>
      <c r="H45" s="19">
        <f>SUM(H5:H44)</f>
        <v>0</v>
      </c>
      <c r="I45" s="20">
        <f>SUM(I5:I44)</f>
        <v>0</v>
      </c>
      <c r="J45" s="43">
        <f>SUM(J5:J44)</f>
        <v>0</v>
      </c>
      <c r="K45" s="7"/>
      <c r="L45" s="7"/>
    </row>
    <row r="46" spans="2:12" ht="8.25" customHeight="1"/>
    <row r="47" spans="2:12" ht="15.75">
      <c r="C47" s="9" t="s">
        <v>21</v>
      </c>
      <c r="D47" s="9"/>
      <c r="K47" s="57" t="s">
        <v>36</v>
      </c>
    </row>
    <row r="48" spans="2:12" ht="12" customHeight="1"/>
    <row r="49" spans="5:9" ht="40.5">
      <c r="E49" s="52"/>
      <c r="G49" s="10"/>
      <c r="H49" s="1"/>
    </row>
    <row r="50" spans="5:9" ht="25.5">
      <c r="E50" s="51"/>
    </row>
    <row r="51" spans="5:9">
      <c r="E51" s="23"/>
      <c r="H51" s="11"/>
      <c r="I51" s="11"/>
    </row>
    <row r="52" spans="5:9">
      <c r="E52" s="23"/>
      <c r="H52" s="11"/>
      <c r="I52" s="11"/>
    </row>
  </sheetData>
  <phoneticPr fontId="0" type="noConversion"/>
  <pageMargins left="0.38" right="0.28999999999999998" top="0.52" bottom="0.25" header="0.78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</vt:lpstr>
      <vt:lpstr>p.2</vt:lpstr>
      <vt:lpstr>Main!Print_Area</vt:lpstr>
      <vt:lpstr>p.2!Print_Area</vt:lpstr>
    </vt:vector>
  </TitlesOfParts>
  <Company>Comp-Utility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P. Collier</dc:creator>
  <cp:lastModifiedBy>rcollier</cp:lastModifiedBy>
  <cp:lastPrinted>2001-08-31T16:10:16Z</cp:lastPrinted>
  <dcterms:created xsi:type="dcterms:W3CDTF">1997-11-10T21:49:11Z</dcterms:created>
  <dcterms:modified xsi:type="dcterms:W3CDTF">2019-04-04T15:22:43Z</dcterms:modified>
</cp:coreProperties>
</file>